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<sst xmlns="http://schemas.openxmlformats.org/spreadsheetml/2006/main" count="69" uniqueCount="62">
  <si>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</si>
  <si>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</si>
  <si>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</si>
  <si>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</si>
  <si>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</si>
  <si>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</si>
  <si>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</si>
  <si>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</si>
  <si>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</si>
  <si>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</si>
  <si>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</si>
  <si>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</si>
  <si>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</si>
  <si>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I</t>
  </si>
  <si>
    <t>Ip</t>
  </si>
  <si>
    <t>PR / Rs</t>
  </si>
  <si>
    <t>Kp</t>
  </si>
  <si>
    <t>Pom</t>
  </si>
  <si>
    <t>Iks</t>
  </si>
  <si>
    <t>St</t>
  </si>
  <si>
    <t>Pl</t>
  </si>
  <si>
    <t>Ov-i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</si>
  <si>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</si>
  <si>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</si>
  <si>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</si>
  <si>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</si>
  <si>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</si>
  <si>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</si>
  <si>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</si>
  <si>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</si>
  <si>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</si>
  <si>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</si>
  <si>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</si>
  <si>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</si>
  <si>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</si>
  <si>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</si>
  <si>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</si>
  <si>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</si>
  <si>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</si>
  <si>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>CASELOAD INDEX (the number of judges needed to cover the core caseload)</t>
  </si>
  <si>
    <t>Banja Luka</t>
  </si>
  <si>
    <t>Pi</t>
  </si>
  <si>
    <t>RL</t>
  </si>
  <si>
    <t>Su</t>
  </si>
  <si>
    <t>U/I</t>
  </si>
  <si>
    <t>Rg</t>
  </si>
  <si>
    <t>R</t>
  </si>
  <si>
    <t>RP</t>
  </si>
  <si>
    <t>OV</t>
  </si>
  <si>
    <t>Commercial cases from the other Basic Courts, to be handled by the new Commercial Division</t>
  </si>
  <si>
    <t>Ps</t>
  </si>
  <si>
    <t>ADJUSTED CASELOAD INDEX</t>
  </si>
  <si>
    <t>Mrkonjić Grad</t>
  </si>
  <si>
    <t>Prijedor</t>
  </si>
  <si>
    <t>Kotor Varoš (plus added municipalities)</t>
  </si>
  <si>
    <t>Reduction due to the shift of two municipalities from Banja Luka's to Kotor Varoš's jurisdiction</t>
  </si>
  <si>
    <t>Prnjavor</t>
  </si>
  <si>
    <t>Bosanski Novi / Novi Grad</t>
  </si>
  <si>
    <t>Bosanska / Kozarska Dubica</t>
  </si>
  <si>
    <r>
      <t xml:space="preserve">Skender Vakuf / Kneževo </t>
    </r>
    <r>
      <rPr>
        <sz val="8"/>
        <rFont val="Arial"/>
        <family val="2"/>
      </rPr>
      <t>(population of 12065, 61% of Kotor Varoš's; subtract 61% of Kotor Varoš Caseload Index)</t>
    </r>
  </si>
  <si>
    <r>
      <t>Ćelinac</t>
    </r>
    <r>
      <rPr>
        <sz val="8"/>
        <rFont val="Arial"/>
        <family val="2"/>
      </rPr>
      <t xml:space="preserve"> (population of 17252, 87% of Kotor Varoš's, subtract 87% of Kotor Varoš Caseload Index)</t>
    </r>
  </si>
  <si>
    <t>Bosanska Gradiška / Gradiška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</si>
</sst>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82"/>
  <sheetViews>
    <sheetView tabSelected="1" workbookViewId="0" topLeftCell="A1">
      <selection activeCell="B51" sqref="B51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40</v>
      </c>
      <c r="E2" s="11"/>
    </row>
    <row r="3" ht="26.25">
      <c r="A3" s="11" t="s">
        <v>38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28</v>
      </c>
      <c r="G5" s="6" t="s">
        <v>29</v>
      </c>
      <c r="H5" s="6" t="s">
        <v>34</v>
      </c>
      <c r="I5" s="6" t="s">
        <v>33</v>
      </c>
      <c r="J5" s="6" t="s">
        <v>36</v>
      </c>
      <c r="K5" s="5"/>
      <c r="L5" s="7" t="s">
        <v>37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30</v>
      </c>
      <c r="H6" s="9" t="s">
        <v>32</v>
      </c>
      <c r="I6" s="9" t="s">
        <v>32</v>
      </c>
      <c r="J6" s="9" t="s">
        <v>27</v>
      </c>
      <c r="K6" s="9" t="s">
        <v>26</v>
      </c>
      <c r="L6" s="10" t="s">
        <v>35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963</v>
      </c>
      <c r="C8" s="12">
        <v>1000</v>
      </c>
      <c r="D8" s="12">
        <v>1153</v>
      </c>
      <c r="E8" s="12">
        <v>1068</v>
      </c>
      <c r="F8" s="12">
        <v>474</v>
      </c>
      <c r="G8" s="12">
        <f>PRODUCT(F8,2)</f>
        <v>948</v>
      </c>
      <c r="H8" s="12">
        <f aca="true" t="shared" si="0" ref="H8:H20">AVERAGE(B8,C8,D8,E8,G8)</f>
        <v>1026.4</v>
      </c>
      <c r="I8" s="12">
        <f aca="true" t="shared" si="1" ref="I8:I20">AVERAGE(E8,G8)</f>
        <v>1008</v>
      </c>
      <c r="J8" s="12">
        <v>220</v>
      </c>
      <c r="K8" s="12">
        <f>POWER(J8,-1)</f>
        <v>0.004545454545454545</v>
      </c>
      <c r="L8" s="13">
        <f>PRODUCT(I8,K8)</f>
        <v>4.581818181818182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516</v>
      </c>
      <c r="C9" s="12">
        <v>2999</v>
      </c>
      <c r="D9" s="12">
        <v>894</v>
      </c>
      <c r="E9" s="12">
        <v>520</v>
      </c>
      <c r="F9" s="12">
        <v>283</v>
      </c>
      <c r="G9" s="12">
        <f aca="true" t="shared" si="2" ref="G9:G39">PRODUCT(F9,2)</f>
        <v>566</v>
      </c>
      <c r="H9" s="12">
        <f t="shared" si="0"/>
        <v>1099</v>
      </c>
      <c r="I9" s="12">
        <f t="shared" si="1"/>
        <v>543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76</v>
      </c>
      <c r="C10" s="12">
        <v>83</v>
      </c>
      <c r="D10" s="12">
        <v>69</v>
      </c>
      <c r="E10" s="12">
        <v>79</v>
      </c>
      <c r="F10" s="12">
        <v>31</v>
      </c>
      <c r="G10" s="12">
        <f t="shared" si="2"/>
        <v>62</v>
      </c>
      <c r="H10" s="12">
        <f t="shared" si="0"/>
        <v>73.8</v>
      </c>
      <c r="I10" s="12">
        <f t="shared" si="1"/>
        <v>70.5</v>
      </c>
      <c r="J10" s="12">
        <v>220</v>
      </c>
      <c r="K10" s="12">
        <f aca="true" t="shared" si="3" ref="K10:K25">POWER(J10,-1)</f>
        <v>0.004545454545454545</v>
      </c>
      <c r="L10" s="13">
        <f aca="true" t="shared" si="4" ref="L10:L25">PRODUCT(I10,K10)</f>
        <v>0.32045454545454544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182</v>
      </c>
      <c r="C11" s="12">
        <v>172</v>
      </c>
      <c r="D11" s="12">
        <v>239</v>
      </c>
      <c r="E11" s="12">
        <v>274</v>
      </c>
      <c r="F11" s="12">
        <v>140</v>
      </c>
      <c r="G11" s="12">
        <f t="shared" si="2"/>
        <v>280</v>
      </c>
      <c r="H11" s="12">
        <f t="shared" si="0"/>
        <v>229.4</v>
      </c>
      <c r="I11" s="12">
        <f t="shared" si="1"/>
        <v>277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3850</v>
      </c>
      <c r="C12" s="12">
        <v>4050</v>
      </c>
      <c r="D12" s="12">
        <v>4100</v>
      </c>
      <c r="E12" s="12">
        <v>4180</v>
      </c>
      <c r="F12" s="12">
        <v>2572</v>
      </c>
      <c r="G12" s="12">
        <f t="shared" si="2"/>
        <v>5144</v>
      </c>
      <c r="H12" s="12">
        <f t="shared" si="0"/>
        <v>4264.8</v>
      </c>
      <c r="I12" s="12">
        <f t="shared" si="1"/>
        <v>4662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476</v>
      </c>
      <c r="C13" s="12">
        <v>459</v>
      </c>
      <c r="D13" s="12">
        <v>488</v>
      </c>
      <c r="E13" s="12">
        <v>697</v>
      </c>
      <c r="F13" s="12">
        <v>404</v>
      </c>
      <c r="G13" s="12">
        <f t="shared" si="2"/>
        <v>808</v>
      </c>
      <c r="H13" s="12">
        <f t="shared" si="0"/>
        <v>585.6</v>
      </c>
      <c r="I13" s="12">
        <f t="shared" si="1"/>
        <v>752.5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4660</v>
      </c>
      <c r="C14" s="12">
        <v>9704</v>
      </c>
      <c r="D14" s="12">
        <v>2964</v>
      </c>
      <c r="E14" s="12">
        <v>3254</v>
      </c>
      <c r="F14" s="12">
        <v>1770</v>
      </c>
      <c r="G14" s="12">
        <f t="shared" si="2"/>
        <v>3540</v>
      </c>
      <c r="H14" s="12">
        <f t="shared" si="0"/>
        <v>4824.4</v>
      </c>
      <c r="I14" s="12">
        <f t="shared" si="1"/>
        <v>3397</v>
      </c>
      <c r="J14" s="12">
        <v>300</v>
      </c>
      <c r="K14" s="12">
        <f t="shared" si="3"/>
        <v>0.0033333333333333335</v>
      </c>
      <c r="L14" s="13">
        <f t="shared" si="4"/>
        <v>11.323333333333334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293</v>
      </c>
      <c r="C15" s="12">
        <v>611</v>
      </c>
      <c r="D15" s="12">
        <v>841</v>
      </c>
      <c r="E15" s="12">
        <v>1783</v>
      </c>
      <c r="F15" s="12">
        <v>607</v>
      </c>
      <c r="G15" s="12">
        <f t="shared" si="2"/>
        <v>1214</v>
      </c>
      <c r="H15" s="12">
        <f t="shared" si="0"/>
        <v>948.4</v>
      </c>
      <c r="I15" s="12">
        <f t="shared" si="1"/>
        <v>1498.5</v>
      </c>
      <c r="J15" s="12">
        <v>300</v>
      </c>
      <c r="K15" s="12">
        <f t="shared" si="3"/>
        <v>0.0033333333333333335</v>
      </c>
      <c r="L15" s="13">
        <f t="shared" si="4"/>
        <v>4.995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72</v>
      </c>
      <c r="C16" s="12">
        <v>92</v>
      </c>
      <c r="D16" s="12">
        <v>108</v>
      </c>
      <c r="E16" s="12">
        <v>78</v>
      </c>
      <c r="F16" s="12">
        <v>28</v>
      </c>
      <c r="G16" s="12">
        <f t="shared" si="2"/>
        <v>56</v>
      </c>
      <c r="H16" s="12">
        <f t="shared" si="0"/>
        <v>81.2</v>
      </c>
      <c r="I16" s="12">
        <f t="shared" si="1"/>
        <v>67</v>
      </c>
      <c r="J16" s="12">
        <v>600</v>
      </c>
      <c r="K16" s="12">
        <f t="shared" si="3"/>
        <v>0.0016666666666666668</v>
      </c>
      <c r="L16" s="13">
        <f t="shared" si="4"/>
        <v>0.11166666666666668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18</v>
      </c>
      <c r="C17" s="12">
        <v>182</v>
      </c>
      <c r="D17" s="12">
        <v>51</v>
      </c>
      <c r="E17" s="12">
        <v>24</v>
      </c>
      <c r="F17" s="12">
        <v>15</v>
      </c>
      <c r="G17" s="12">
        <f t="shared" si="2"/>
        <v>30</v>
      </c>
      <c r="H17" s="12">
        <f t="shared" si="0"/>
        <v>61</v>
      </c>
      <c r="I17" s="12">
        <f t="shared" si="1"/>
        <v>27</v>
      </c>
      <c r="J17" s="12">
        <v>600</v>
      </c>
      <c r="K17" s="12">
        <f t="shared" si="3"/>
        <v>0.0016666666666666668</v>
      </c>
      <c r="L17" s="13">
        <f t="shared" si="4"/>
        <v>0.045000000000000005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1700</v>
      </c>
      <c r="C18" s="12">
        <v>1760</v>
      </c>
      <c r="D18" s="12">
        <v>2225</v>
      </c>
      <c r="E18" s="12">
        <v>2216</v>
      </c>
      <c r="F18" s="12">
        <v>1037</v>
      </c>
      <c r="G18" s="12">
        <f t="shared" si="2"/>
        <v>2074</v>
      </c>
      <c r="H18" s="12">
        <f t="shared" si="0"/>
        <v>1995</v>
      </c>
      <c r="I18" s="12">
        <f t="shared" si="1"/>
        <v>2145</v>
      </c>
      <c r="J18" s="14">
        <v>750</v>
      </c>
      <c r="K18" s="12">
        <f t="shared" si="3"/>
        <v>0.0013333333333333333</v>
      </c>
      <c r="L18" s="13">
        <f t="shared" si="4"/>
        <v>2.86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2</v>
      </c>
      <c r="C19" s="12">
        <v>5</v>
      </c>
      <c r="D19" s="12">
        <v>6</v>
      </c>
      <c r="E19" s="12">
        <v>16</v>
      </c>
      <c r="F19" s="12">
        <v>12</v>
      </c>
      <c r="G19" s="12">
        <f t="shared" si="2"/>
        <v>24</v>
      </c>
      <c r="H19" s="12">
        <f t="shared" si="0"/>
        <v>10.6</v>
      </c>
      <c r="I19" s="12">
        <f t="shared" si="1"/>
        <v>20</v>
      </c>
      <c r="J19" s="14">
        <v>300</v>
      </c>
      <c r="K19" s="12">
        <f t="shared" si="3"/>
        <v>0.0033333333333333335</v>
      </c>
      <c r="L19" s="13">
        <f t="shared" si="4"/>
        <v>0.06666666666666667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134</v>
      </c>
      <c r="C20" s="12">
        <v>153</v>
      </c>
      <c r="D20" s="12">
        <v>221</v>
      </c>
      <c r="E20" s="12">
        <v>278</v>
      </c>
      <c r="F20" s="12">
        <v>170</v>
      </c>
      <c r="G20" s="12">
        <f t="shared" si="2"/>
        <v>340</v>
      </c>
      <c r="H20" s="12">
        <f t="shared" si="0"/>
        <v>225.2</v>
      </c>
      <c r="I20" s="12">
        <f t="shared" si="1"/>
        <v>309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1267</v>
      </c>
      <c r="C21" s="12">
        <v>1994</v>
      </c>
      <c r="D21" s="12">
        <v>3806</v>
      </c>
      <c r="E21" s="12">
        <v>5675</v>
      </c>
      <c r="F21" s="12">
        <v>4460</v>
      </c>
      <c r="G21" s="12">
        <f t="shared" si="2"/>
        <v>8920</v>
      </c>
      <c r="H21" s="12">
        <f>AVERAGE(B21,C21,D21,E21,G21)</f>
        <v>4332.4</v>
      </c>
      <c r="I21" s="12">
        <f>AVERAGE(E21,G21)</f>
        <v>7297.5</v>
      </c>
      <c r="J21" s="14">
        <v>3300</v>
      </c>
      <c r="K21" s="12">
        <f t="shared" si="3"/>
        <v>0.00030303030303030303</v>
      </c>
      <c r="L21" s="13">
        <f t="shared" si="4"/>
        <v>2.2113636363636364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550</v>
      </c>
      <c r="C22" s="12">
        <v>512</v>
      </c>
      <c r="D22" s="12">
        <v>1416</v>
      </c>
      <c r="E22" s="12">
        <v>846</v>
      </c>
      <c r="F22" s="12">
        <v>865</v>
      </c>
      <c r="G22" s="12">
        <f t="shared" si="2"/>
        <v>1730</v>
      </c>
      <c r="H22" s="12">
        <f aca="true" t="shared" si="5" ref="H22:H39">AVERAGE(B22,C22,D22,E22,G22)</f>
        <v>1010.8</v>
      </c>
      <c r="I22" s="12">
        <f aca="true" t="shared" si="6" ref="I22:I39">AVERAGE(E22,G22)</f>
        <v>1288</v>
      </c>
      <c r="J22" s="14">
        <v>5500</v>
      </c>
      <c r="K22" s="12">
        <f t="shared" si="3"/>
        <v>0.0001818181818181818</v>
      </c>
      <c r="L22" s="13">
        <f t="shared" si="4"/>
        <v>0.23418181818181816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>
        <v>386</v>
      </c>
      <c r="C23" s="12">
        <v>431</v>
      </c>
      <c r="D23" s="12">
        <v>535</v>
      </c>
      <c r="E23" s="12">
        <v>867</v>
      </c>
      <c r="F23" s="12">
        <v>645</v>
      </c>
      <c r="G23" s="12">
        <f t="shared" si="2"/>
        <v>1290</v>
      </c>
      <c r="H23" s="12">
        <f t="shared" si="5"/>
        <v>701.8</v>
      </c>
      <c r="I23" s="12">
        <f t="shared" si="6"/>
        <v>1078.5</v>
      </c>
      <c r="J23" s="14">
        <v>300</v>
      </c>
      <c r="K23" s="12">
        <f t="shared" si="3"/>
        <v>0.0033333333333333335</v>
      </c>
      <c r="L23" s="13">
        <f t="shared" si="4"/>
        <v>3.595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>
        <v>21</v>
      </c>
      <c r="C24" s="12">
        <v>19</v>
      </c>
      <c r="D24" s="12">
        <v>14</v>
      </c>
      <c r="E24" s="12">
        <v>55</v>
      </c>
      <c r="F24" s="12">
        <v>26</v>
      </c>
      <c r="G24" s="12">
        <f t="shared" si="2"/>
        <v>52</v>
      </c>
      <c r="H24" s="12">
        <f t="shared" si="5"/>
        <v>32.2</v>
      </c>
      <c r="I24" s="12">
        <f t="shared" si="6"/>
        <v>53.5</v>
      </c>
      <c r="J24" s="14">
        <v>900</v>
      </c>
      <c r="K24" s="12">
        <f t="shared" si="3"/>
        <v>0.0011111111111111111</v>
      </c>
      <c r="L24" s="13">
        <f t="shared" si="4"/>
        <v>0.059444444444444446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36</v>
      </c>
      <c r="C25" s="12">
        <v>17</v>
      </c>
      <c r="D25" s="12">
        <v>14</v>
      </c>
      <c r="E25" s="12">
        <v>22</v>
      </c>
      <c r="F25" s="12">
        <v>19</v>
      </c>
      <c r="G25" s="12">
        <f t="shared" si="2"/>
        <v>38</v>
      </c>
      <c r="H25" s="12">
        <f t="shared" si="5"/>
        <v>25.4</v>
      </c>
      <c r="I25" s="12">
        <f t="shared" si="6"/>
        <v>30</v>
      </c>
      <c r="J25" s="12">
        <v>700</v>
      </c>
      <c r="K25" s="12">
        <f t="shared" si="3"/>
        <v>0.0014285714285714286</v>
      </c>
      <c r="L25" s="13">
        <f t="shared" si="4"/>
        <v>0.04285714285714286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103</v>
      </c>
      <c r="C26" s="12">
        <v>130</v>
      </c>
      <c r="D26" s="12">
        <v>164</v>
      </c>
      <c r="E26" s="12">
        <v>186</v>
      </c>
      <c r="F26" s="12">
        <v>99</v>
      </c>
      <c r="G26" s="12">
        <f t="shared" si="2"/>
        <v>198</v>
      </c>
      <c r="H26" s="12">
        <f t="shared" si="5"/>
        <v>156.2</v>
      </c>
      <c r="I26" s="12">
        <f t="shared" si="6"/>
        <v>192</v>
      </c>
      <c r="J26" s="12"/>
      <c r="K26" s="12"/>
      <c r="L26" s="1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20</v>
      </c>
      <c r="B27" s="12">
        <v>605</v>
      </c>
      <c r="C27" s="12">
        <v>564</v>
      </c>
      <c r="D27" s="12">
        <v>568</v>
      </c>
      <c r="E27" s="12">
        <v>549</v>
      </c>
      <c r="F27" s="12">
        <v>277</v>
      </c>
      <c r="G27" s="12">
        <f t="shared" si="2"/>
        <v>554</v>
      </c>
      <c r="H27" s="12">
        <f t="shared" si="5"/>
        <v>568</v>
      </c>
      <c r="I27" s="12">
        <f t="shared" si="6"/>
        <v>551.5</v>
      </c>
      <c r="J27" s="12"/>
      <c r="K27" s="12"/>
      <c r="L27" s="1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21</v>
      </c>
      <c r="B28" s="12">
        <v>8901</v>
      </c>
      <c r="C28" s="12">
        <v>9033</v>
      </c>
      <c r="D28" s="12">
        <v>3051</v>
      </c>
      <c r="E28" s="12">
        <v>11053</v>
      </c>
      <c r="F28" s="12">
        <v>5344</v>
      </c>
      <c r="G28" s="12">
        <f t="shared" si="2"/>
        <v>10688</v>
      </c>
      <c r="H28" s="12">
        <f t="shared" si="5"/>
        <v>8545.2</v>
      </c>
      <c r="I28" s="12">
        <f t="shared" si="6"/>
        <v>10870.5</v>
      </c>
      <c r="J28" s="12"/>
      <c r="K28" s="12"/>
      <c r="L28" s="1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22</v>
      </c>
      <c r="B29" s="12">
        <v>2084</v>
      </c>
      <c r="C29" s="12">
        <v>3559</v>
      </c>
      <c r="D29" s="12">
        <v>4200</v>
      </c>
      <c r="E29" s="12">
        <v>5080</v>
      </c>
      <c r="F29" s="12">
        <v>2140</v>
      </c>
      <c r="G29" s="12">
        <f t="shared" si="2"/>
        <v>4280</v>
      </c>
      <c r="H29" s="12">
        <f t="shared" si="5"/>
        <v>3840.6</v>
      </c>
      <c r="I29" s="12">
        <f t="shared" si="6"/>
        <v>4680</v>
      </c>
      <c r="J29" s="12"/>
      <c r="K29" s="12"/>
      <c r="L29" s="1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23</v>
      </c>
      <c r="B30" s="12">
        <v>5420</v>
      </c>
      <c r="C30" s="12">
        <v>9082</v>
      </c>
      <c r="D30" s="12">
        <v>10706</v>
      </c>
      <c r="E30" s="12">
        <v>13471</v>
      </c>
      <c r="F30" s="12">
        <v>6948</v>
      </c>
      <c r="G30" s="12">
        <f t="shared" si="2"/>
        <v>13896</v>
      </c>
      <c r="H30" s="12">
        <f t="shared" si="5"/>
        <v>10515</v>
      </c>
      <c r="I30" s="12">
        <f t="shared" si="6"/>
        <v>13683.5</v>
      </c>
      <c r="J30" s="12"/>
      <c r="K30" s="12"/>
      <c r="L30" s="1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24</v>
      </c>
      <c r="B31" s="12">
        <v>628</v>
      </c>
      <c r="C31" s="12">
        <v>381</v>
      </c>
      <c r="D31" s="12">
        <v>494</v>
      </c>
      <c r="E31" s="12">
        <v>421</v>
      </c>
      <c r="F31" s="12">
        <v>195</v>
      </c>
      <c r="G31" s="12">
        <f t="shared" si="2"/>
        <v>390</v>
      </c>
      <c r="H31" s="12">
        <f t="shared" si="5"/>
        <v>462.8</v>
      </c>
      <c r="I31" s="12">
        <f t="shared" si="6"/>
        <v>405.5</v>
      </c>
      <c r="J31" s="12"/>
      <c r="K31" s="12"/>
      <c r="L31" s="1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41</v>
      </c>
      <c r="B32" s="12">
        <v>605</v>
      </c>
      <c r="C32" s="12">
        <v>564</v>
      </c>
      <c r="D32" s="12">
        <v>568</v>
      </c>
      <c r="E32" s="12">
        <v>549</v>
      </c>
      <c r="F32" s="12">
        <v>277</v>
      </c>
      <c r="G32" s="12">
        <f t="shared" si="2"/>
        <v>554</v>
      </c>
      <c r="H32" s="12">
        <f t="shared" si="5"/>
        <v>568</v>
      </c>
      <c r="I32" s="12">
        <f t="shared" si="6"/>
        <v>551.5</v>
      </c>
      <c r="J32" s="12"/>
      <c r="K32" s="12"/>
      <c r="L32" s="1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19</v>
      </c>
      <c r="B33" s="12">
        <v>181</v>
      </c>
      <c r="C33" s="12">
        <v>180</v>
      </c>
      <c r="D33" s="12">
        <v>258</v>
      </c>
      <c r="E33" s="12">
        <v>21</v>
      </c>
      <c r="F33" s="12">
        <v>5</v>
      </c>
      <c r="G33" s="12">
        <f t="shared" si="2"/>
        <v>10</v>
      </c>
      <c r="H33" s="12">
        <f t="shared" si="5"/>
        <v>130</v>
      </c>
      <c r="I33" s="12">
        <f t="shared" si="6"/>
        <v>15.5</v>
      </c>
      <c r="J33" s="12">
        <v>44</v>
      </c>
      <c r="K33" s="12">
        <f>POWER(J33,-1)</f>
        <v>0.022727272727272728</v>
      </c>
      <c r="L33" s="13">
        <f>PRODUCT(I33,K33)</f>
        <v>0.3522727272727273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42</v>
      </c>
      <c r="B34" s="12">
        <v>13</v>
      </c>
      <c r="C34" s="12">
        <v>13</v>
      </c>
      <c r="D34" s="12">
        <v>16</v>
      </c>
      <c r="E34" s="12">
        <v>30</v>
      </c>
      <c r="F34" s="12">
        <v>69</v>
      </c>
      <c r="G34" s="12">
        <f t="shared" si="2"/>
        <v>138</v>
      </c>
      <c r="H34" s="12">
        <f t="shared" si="5"/>
        <v>42</v>
      </c>
      <c r="I34" s="12">
        <f t="shared" si="6"/>
        <v>84</v>
      </c>
      <c r="J34" s="12">
        <v>110</v>
      </c>
      <c r="K34" s="12">
        <f>POWER(J34,-1)</f>
        <v>0.00909090909090909</v>
      </c>
      <c r="L34" s="13">
        <f>PRODUCT(I34,K34)</f>
        <v>0.7636363636363636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43</v>
      </c>
      <c r="B35" s="12">
        <v>682</v>
      </c>
      <c r="C35" s="12">
        <v>578</v>
      </c>
      <c r="D35" s="12">
        <v>808</v>
      </c>
      <c r="E35" s="12">
        <v>1220</v>
      </c>
      <c r="F35" s="12">
        <v>7239</v>
      </c>
      <c r="G35" s="12">
        <f t="shared" si="2"/>
        <v>14478</v>
      </c>
      <c r="H35" s="12">
        <f t="shared" si="5"/>
        <v>3553.2</v>
      </c>
      <c r="I35" s="12">
        <f t="shared" si="6"/>
        <v>7849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44</v>
      </c>
      <c r="B36" s="12">
        <v>2490</v>
      </c>
      <c r="C36" s="12">
        <v>2498</v>
      </c>
      <c r="D36" s="12">
        <v>2291</v>
      </c>
      <c r="E36" s="12">
        <v>2186</v>
      </c>
      <c r="F36" s="12">
        <v>1349</v>
      </c>
      <c r="G36" s="12">
        <f t="shared" si="2"/>
        <v>2698</v>
      </c>
      <c r="H36" s="12">
        <f t="shared" si="5"/>
        <v>2432.6</v>
      </c>
      <c r="I36" s="12">
        <f t="shared" si="6"/>
        <v>2442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45</v>
      </c>
      <c r="B37" s="12">
        <v>221</v>
      </c>
      <c r="C37" s="12">
        <v>206</v>
      </c>
      <c r="D37" s="12">
        <v>172</v>
      </c>
      <c r="E37" s="12">
        <v>106</v>
      </c>
      <c r="F37" s="12">
        <v>209</v>
      </c>
      <c r="G37" s="12">
        <f t="shared" si="2"/>
        <v>418</v>
      </c>
      <c r="H37" s="12">
        <f t="shared" si="5"/>
        <v>224.6</v>
      </c>
      <c r="I37" s="12">
        <f t="shared" si="6"/>
        <v>262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46</v>
      </c>
      <c r="B38" s="12">
        <v>1195</v>
      </c>
      <c r="C38" s="12">
        <v>1040</v>
      </c>
      <c r="D38" s="12">
        <v>1229</v>
      </c>
      <c r="E38" s="12">
        <v>1472</v>
      </c>
      <c r="F38" s="12">
        <v>826</v>
      </c>
      <c r="G38" s="12">
        <f t="shared" si="2"/>
        <v>1652</v>
      </c>
      <c r="H38" s="12">
        <f t="shared" si="5"/>
        <v>1317.6</v>
      </c>
      <c r="I38" s="12">
        <f t="shared" si="6"/>
        <v>1562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47</v>
      </c>
      <c r="B39" s="12">
        <v>11</v>
      </c>
      <c r="C39" s="12">
        <v>7</v>
      </c>
      <c r="D39" s="12">
        <v>15</v>
      </c>
      <c r="E39" s="12">
        <v>2</v>
      </c>
      <c r="F39" s="12">
        <v>14</v>
      </c>
      <c r="G39" s="12">
        <f t="shared" si="2"/>
        <v>28</v>
      </c>
      <c r="H39" s="12">
        <f t="shared" si="5"/>
        <v>12.6</v>
      </c>
      <c r="I39" s="12">
        <f t="shared" si="6"/>
        <v>15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48</v>
      </c>
      <c r="B40" s="12">
        <v>4380</v>
      </c>
      <c r="C40" s="12">
        <v>7442</v>
      </c>
      <c r="D40" s="12">
        <v>10115</v>
      </c>
      <c r="E40" s="12">
        <v>12290</v>
      </c>
      <c r="F40" s="12">
        <v>13749</v>
      </c>
      <c r="G40" s="12">
        <f>PRODUCT(F40,2)</f>
        <v>27498</v>
      </c>
      <c r="H40" s="12">
        <f>AVERAGE(B40,C40,D40,E40,G40)</f>
        <v>12345</v>
      </c>
      <c r="I40" s="12">
        <f>AVERAGE(E40,G40)</f>
        <v>19894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0:40" ht="12.75"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39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>
        <f>SUM(L8:L34)</f>
        <v>31.562695526695528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6" t="s">
        <v>25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6" t="s">
        <v>31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 t="s">
        <v>60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2">
        <v>-1.23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5" t="s">
        <v>59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2">
        <v>-0.86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 t="s">
        <v>49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50</v>
      </c>
      <c r="B51" s="15" t="s">
        <v>61</v>
      </c>
      <c r="C51" s="15"/>
      <c r="D51" s="15"/>
      <c r="E51" s="15"/>
      <c r="F51" s="15"/>
      <c r="G51" s="15"/>
      <c r="H51" s="15"/>
      <c r="I51" s="15"/>
      <c r="J51" s="15"/>
      <c r="K51" s="15"/>
      <c r="L51" s="12">
        <v>0.44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3" t="s">
        <v>50</v>
      </c>
      <c r="B52" s="15" t="s">
        <v>54</v>
      </c>
      <c r="C52" s="15"/>
      <c r="D52" s="15"/>
      <c r="E52" s="15"/>
      <c r="F52" s="15"/>
      <c r="G52" s="15"/>
      <c r="H52" s="15"/>
      <c r="I52" s="15"/>
      <c r="J52" s="15"/>
      <c r="K52" s="15"/>
      <c r="L52" s="12">
        <v>0.22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3" t="s">
        <v>50</v>
      </c>
      <c r="B53" s="15" t="s">
        <v>58</v>
      </c>
      <c r="C53" s="15"/>
      <c r="D53" s="15"/>
      <c r="E53" s="15"/>
      <c r="F53" s="15"/>
      <c r="G53" s="15"/>
      <c r="H53" s="15"/>
      <c r="I53" s="15"/>
      <c r="J53" s="15"/>
      <c r="K53" s="15"/>
      <c r="L53" s="12">
        <v>0.26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3" t="s">
        <v>50</v>
      </c>
      <c r="B54" s="15" t="s">
        <v>52</v>
      </c>
      <c r="C54" s="15"/>
      <c r="D54" s="15"/>
      <c r="E54" s="15"/>
      <c r="F54" s="15"/>
      <c r="G54" s="15"/>
      <c r="H54" s="15"/>
      <c r="I54" s="15"/>
      <c r="J54" s="15"/>
      <c r="K54" s="15"/>
      <c r="L54" s="12">
        <v>0.4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3" t="s">
        <v>50</v>
      </c>
      <c r="B55" s="15" t="s">
        <v>57</v>
      </c>
      <c r="C55" s="15"/>
      <c r="D55" s="15"/>
      <c r="E55" s="15"/>
      <c r="F55" s="15"/>
      <c r="G55" s="15"/>
      <c r="H55" s="15"/>
      <c r="I55" s="15"/>
      <c r="J55" s="15"/>
      <c r="K55" s="15"/>
      <c r="L55" s="12">
        <v>0.27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3" t="s">
        <v>50</v>
      </c>
      <c r="B56" t="s">
        <v>53</v>
      </c>
      <c r="C56" s="15"/>
      <c r="D56" s="15"/>
      <c r="E56" s="15"/>
      <c r="F56" s="15"/>
      <c r="G56" s="15"/>
      <c r="H56" s="15"/>
      <c r="I56" s="15"/>
      <c r="J56" s="15"/>
      <c r="K56" s="15"/>
      <c r="L56" s="12">
        <v>0.3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3" t="s">
        <v>50</v>
      </c>
      <c r="B57" t="s">
        <v>56</v>
      </c>
      <c r="C57" s="15"/>
      <c r="D57" s="15"/>
      <c r="E57" s="15"/>
      <c r="F57" s="15"/>
      <c r="G57" s="15"/>
      <c r="H57" s="15"/>
      <c r="I57" s="15"/>
      <c r="J57" s="15"/>
      <c r="K57" s="15"/>
      <c r="L57" s="12">
        <v>0.25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3"/>
      <c r="C58" s="15"/>
      <c r="D58" s="15"/>
      <c r="E58" s="15"/>
      <c r="F58" s="15"/>
      <c r="G58" s="15"/>
      <c r="H58" s="15"/>
      <c r="I58" s="15"/>
      <c r="J58" s="15"/>
      <c r="K58" s="15"/>
      <c r="L58" s="1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3">
        <f>SUM(L42:L58)</f>
        <v>31.61269552669553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2002-07-26T12:05:02Z</cp:lastPrinted>
  <dcterms:created xsi:type="dcterms:W3CDTF">2002-07-04T12:53:46Z</dcterms:created>
  <dcterms:modified xsi:type="dcterms:W3CDTF">2002-07-25T13:55:20Z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